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16"/>
  <workbookPr/>
  <xr:revisionPtr revIDLastSave="455" documentId="11_0B1D56BE9CDCCE836B02CE7A5FB0D4A9BBFD1C62" xr6:coauthVersionLast="47" xr6:coauthVersionMax="47" xr10:uidLastSave="{EDB77A07-7F0E-4D62-8A38-13F7B0B64240}"/>
  <bookViews>
    <workbookView xWindow="240" yWindow="105" windowWidth="14805" windowHeight="8010" xr2:uid="{00000000-000D-0000-FFFF-FFFF00000000}"/>
  </bookViews>
  <sheets>
    <sheet name="Sheet1" sheetId="1" r:id="rId1"/>
  </sheets>
  <definedNames>
    <definedName name="_xlnm._FilterDatabase" localSheetId="0" hidden="1">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 l="1"/>
  <c r="C3" i="1"/>
  <c r="C14" i="1" l="1" a="1"/>
  <c r="C14" i="1" s="1"/>
  <c r="C12" i="1" s="1" a="1"/>
  <c r="C12" i="1" s="1"/>
  <c r="C13" i="1" a="1"/>
  <c r="C13" i="1" s="1"/>
  <c r="C11" i="1" s="1" a="1"/>
  <c r="C1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<sst xmlns="http://schemas.openxmlformats.org/spreadsheetml/2006/main" count="20" uniqueCount="20">
  <si>
    <t>Conditions</t>
  </si>
  <si>
    <t>Observed values</t>
  </si>
  <si>
    <t>Estimated values (NC)</t>
  </si>
  <si>
    <t>Outbreaks</t>
  </si>
  <si>
    <t>Farms in Control Zones</t>
  </si>
  <si>
    <t>Farms in Contact Tracing</t>
  </si>
  <si>
    <t>Regular working schedule</t>
  </si>
  <si>
    <t>Up to 12 hours</t>
  </si>
  <si>
    <t>Time per sampling</t>
  </si>
  <si>
    <t>5 minutes</t>
  </si>
  <si>
    <t>Downtime</t>
  </si>
  <si>
    <t>72 hours</t>
  </si>
  <si>
    <t>Collected sample size</t>
  </si>
  <si>
    <t>31 blood samples or 5 oral fluid samples</t>
  </si>
  <si>
    <t>Outputs</t>
  </si>
  <si>
    <t>Sample collectors needed to collect blood samples</t>
  </si>
  <si>
    <t>Sample collectors needed to collect oral fluid samples</t>
  </si>
  <si>
    <t>Blood samples to be collected</t>
  </si>
  <si>
    <t>Oral fluid samples to be collected</t>
  </si>
  <si>
    <t>Galvis, J., Satici, M., Sykes, A., OHara, K., Rochette, L., Roberts, D., Machado, G., 2025. Estimating sampling and laboratory capacity for a simulated african swine fever outbreak in the united states. Preventive Veterinary Medicine 239, 106529. doi:10.1016/j.prevetmed.2025.106529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</si>
</sst>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0"/>
      <color rgb="FFFFFFFF"/>
      <name val="Roboto"/>
      <charset val="1"/>
    </font>
    <font>
      <b/>
      <sz val="10"/>
      <color theme="1"/>
      <name val="Roboto"/>
    </font>
    <font>
      <sz val="10"/>
      <color theme="1"/>
      <name val="Roboto"/>
    </font>
    <font>
      <b/>
      <sz val="10"/>
      <color theme="0"/>
      <name val="Roboto"/>
    </font>
    <font>
      <b/>
      <sz val="10"/>
      <color rgb="FFFFFFFF"/>
      <name val="Roboto"/>
    </font>
    <font>
      <sz val="10"/>
      <color rgb="FF000000"/>
      <name val="Goudy Type"/>
    </font>
  </fonts>
  <fills count="5">
    <fill>
      <patternFill patternType="none"/>
    </fill>
    <fill>
      <patternFill patternType="gray125"/>
    </fill>
    <fill>
      <patternFill patternType="solid">
        <fgColor rgb="FF356854"/>
        <bgColor indexed="64"/>
      </patternFill>
    </fill>
    <fill>
      <patternFill patternType="solid">
        <fgColor rgb="FFF6F8F9"/>
        <bgColor indexed="64"/>
      </patternFill>
    </fill>
    <fill>
      <patternFill patternType="solid">
        <fgColor theme="0"/>
        <bgColor indexed="64"/>
      </patternFill>
    </fill>
  </fills>
  <borders count="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s>
  <cellStyleXfs count="1">
    <xf numFmtId="0" fontId="0" fillId="0" borderId="0"/>
  </cellStyleXfs>
  <cellXfs count="17">
    <xf numFmtId="0" fontId="0" fillId="0" borderId="0" xfId="0"/>
    <xf numFmtId="0" fontId="3" fillId="4" borderId="0" xfId="0" applyFont="1" applyFill="1" applyAlignment="1">
      <alignment horizontal="center" vertical="center"/>
    </xf>
    <xf numFmtId="0" fontId="3" fillId="3" borderId="0" xfId="0" applyFont="1" applyFill="1" applyAlignment="1">
      <alignment horizontal="center" vertical="center"/>
    </xf>
    <xf numFmtId="0" fontId="4" fillId="2" borderId="0" xfId="0" applyFont="1" applyFill="1" applyAlignment="1">
      <alignment horizontal="center" vertical="center"/>
    </xf>
    <xf numFmtId="0" fontId="1" fillId="2" borderId="0" xfId="0" applyFont="1" applyFill="1" applyAlignment="1">
      <alignment horizontal="center" vertical="center"/>
    </xf>
    <xf numFmtId="0" fontId="3" fillId="2" borderId="0" xfId="0" applyFont="1" applyFill="1" applyAlignment="1">
      <alignment horizontal="center" vertical="center"/>
    </xf>
    <xf numFmtId="0" fontId="5" fillId="2" borderId="0" xfId="0" applyFont="1" applyFill="1" applyAlignment="1">
      <alignment horizontal="center" vertical="center"/>
    </xf>
    <xf numFmtId="0" fontId="2" fillId="4"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horizontal="left" vertical="center" wrapText="1"/>
    </xf>
    <xf numFmtId="0" fontId="3" fillId="4" borderId="0" xfId="0" applyFont="1" applyFill="1" applyAlignment="1">
      <alignment horizontal="center" vertical="center" wrapText="1"/>
    </xf>
    <xf numFmtId="0" fontId="3" fillId="3" borderId="0" xfId="0" applyFont="1" applyFill="1" applyAlignment="1">
      <alignment horizontal="center" vertical="center" wrapText="1"/>
    </xf>
    <xf numFmtId="0" fontId="2" fillId="3" borderId="0" xfId="0" applyFont="1" applyFill="1" applyAlignment="1">
      <alignment horizontal="center" vertical="center"/>
    </xf>
    <xf numFmtId="0" fontId="3" fillId="4" borderId="1" xfId="0" applyFont="1" applyFill="1" applyBorder="1" applyAlignment="1">
      <alignment horizontal="center" vertical="center"/>
    </xf>
    <xf numFmtId="0" fontId="3" fillId="3" borderId="2" xfId="0" applyFont="1" applyFill="1" applyBorder="1" applyAlignment="1">
      <alignment horizontal="center" vertical="center"/>
    </xf>
    <xf numFmtId="0" fontId="6" fillId="4" borderId="0" xfId="0" applyFont="1" applyFill="1" applyAlignment="1">
      <alignment horizontal="left" vertical="center" wrapText="1"/>
    </xf>
    <xf numFmtId="0" fontId="2" fillId="4" borderId="0" xfId="0" applyFont="1" applyFill="1" applyAlignment="1">
      <alignment horizontal="left" vertical="center" wrapText="1"/>
    </xf>
  </cellXfs>
  <cellStyles count="1">
    <cellStyle name="Normal" xfId="0" builtinId="0"/>
  </cellStyles>
  <dxfs count="7">
    <dxf>
      <font>
        <sz val="10"/>
        <name val="Roboto"/>
      </font>
      <fill>
        <patternFill patternType="solid">
          <fgColor indexed="64"/>
          <bgColor theme="0"/>
        </patternFill>
      </fill>
      <alignment horizontal="center" vertical="center"/>
    </dxf>
    <dxf>
      <font>
        <b val="0"/>
        <i val="0"/>
        <strike val="0"/>
        <condense val="0"/>
        <extend val="0"/>
        <outline val="0"/>
        <shadow val="0"/>
        <u val="none"/>
        <vertAlign val="baseline"/>
        <sz val="10"/>
        <color theme="1"/>
        <name val="Roboto"/>
        <scheme val="none"/>
      </font>
      <fill>
        <patternFill patternType="solid">
          <fgColor indexed="64"/>
          <bgColor theme="0"/>
        </patternFill>
      </fill>
      <alignment horizontal="center" vertical="center" textRotation="0" wrapText="0" indent="0" justifyLastLine="0" shrinkToFit="0" readingOrder="0"/>
    </dxf>
    <dxf>
      <font>
        <sz val="10"/>
        <name val="Roboto"/>
      </font>
      <fill>
        <patternFill patternType="solid">
          <fgColor indexed="64"/>
          <bgColor theme="0"/>
        </patternFill>
      </fill>
      <alignment horizontal="center" vertical="center"/>
    </dxf>
    <dxf>
      <font>
        <b val="0"/>
        <i val="0"/>
        <strike val="0"/>
        <condense val="0"/>
        <extend val="0"/>
        <outline val="0"/>
        <shadow val="0"/>
        <u val="none"/>
        <vertAlign val="baseline"/>
        <sz val="10"/>
        <color theme="1"/>
        <name val="Roboto"/>
        <scheme val="none"/>
      </font>
      <fill>
        <patternFill patternType="solid">
          <fgColor indexed="64"/>
          <bgColor theme="0"/>
        </patternFill>
      </fill>
      <alignment horizontal="center" vertical="center" textRotation="0" wrapText="0" indent="0" justifyLastLine="0" shrinkToFit="0" readingOrder="0"/>
    </dxf>
    <dxf>
      <font>
        <sz val="10"/>
        <name val="Roboto"/>
      </font>
      <fill>
        <patternFill patternType="solid">
          <fgColor indexed="64"/>
          <bgColor theme="0"/>
        </patternFill>
      </fill>
      <alignment horizontal="center" vertical="center"/>
    </dxf>
    <dxf>
      <font>
        <b val="0"/>
        <i val="0"/>
        <strike val="0"/>
        <condense val="0"/>
        <extend val="0"/>
        <outline val="0"/>
        <shadow val="0"/>
        <u val="none"/>
        <vertAlign val="baseline"/>
        <sz val="10"/>
        <color theme="1"/>
        <name val="Roboto"/>
        <scheme val="none"/>
      </font>
      <fill>
        <patternFill patternType="solid">
          <fgColor indexed="64"/>
          <bgColor theme="0"/>
        </patternFill>
      </fill>
      <alignment horizontal="center" vertical="center" textRotation="0" wrapText="0" indent="0" justifyLastLine="0" shrinkToFit="0" readingOrder="0"/>
    </dxf>
    <dxf>
      <font>
        <sz val="10"/>
        <name val="Roboto"/>
      </font>
      <fill>
        <patternFill patternType="solid">
          <fgColor indexed="64"/>
          <bgColor theme="0"/>
        </patternFill>
      </fill>
      <alignment horizontal="center" vertical="center"/>
    </dxf>
  </dxfs>
  <tableStyles count="0" defaultTableStyle="TableStyleMedium2" defaultPivotStyle="PivotStyleMedium9"/>
  <colors>
    <mruColors>
      <color rgb="FFF6F8F9"/>
      <color rgb="FF3568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CED029-6BC5-43FC-B1BD-512FB51B9DB6}" name="SampleCollector" displayName="SampleCollector" ref="A1:C14" dataDxfId="6">
  <autoFilter ref="A1:C14" xr:uid="{CFCED029-6BC5-43FC-B1BD-512FB51B9DB6}">
    <filterColumn colId="0" hiddenButton="1"/>
    <filterColumn colId="1" hiddenButton="1"/>
    <filterColumn colId="2" hiddenButton="1"/>
  </autoFilter>
  <tableColumns count="3">
    <tableColumn id="1" xr3:uid="{CF750FCC-0C52-43B2-BC1F-0E91909A5231}" name="Conditions" totalsRowLabel="Total" dataDxfId="4" totalsRowDxfId="5"/>
    <tableColumn id="2" xr3:uid="{1CD8D717-9261-4FBC-8D63-04E659309B64}" name="Observed values" dataDxfId="2" totalsRowDxfId="3"/>
    <tableColumn id="3" xr3:uid="{ED1ED6FA-A391-4788-B680-A5BB011600B3}" name="Estimated values (NC)" totalsRowFunction="count" dataDxfId="0" totalsRowDxfId="1"/>
  </tableColumns>
  <tableStyleInfo name="TableStyleLight8"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topLeftCell="A4" workbookViewId="0">
      <selection activeCell="C6" sqref="C6"/>
    </sheetView>
  </sheetViews>
  <sheetFormatPr defaultColWidth="0" defaultRowHeight="15" zeroHeight="1"/>
  <cols>
    <col min="1" max="1" width="50" customWidth="1"/>
    <col min="2" max="2" width="35.140625" customWidth="1"/>
    <col min="3" max="3" width="28.5703125" customWidth="1"/>
  </cols>
  <sheetData>
    <row r="1" spans="1:3" ht="24.75" customHeight="1">
      <c r="A1" s="5" t="s">
        <v>0</v>
      </c>
      <c r="B1" s="4" t="s">
        <v>1</v>
      </c>
      <c r="C1" s="6" t="s">
        <v>2</v>
      </c>
    </row>
    <row r="2" spans="1:3" ht="21.75" customHeight="1">
      <c r="A2" s="7" t="s">
        <v>3</v>
      </c>
      <c r="B2" s="13">
        <v>1000</v>
      </c>
      <c r="C2" s="1"/>
    </row>
    <row r="3" spans="1:3" ht="21.75" customHeight="1">
      <c r="A3" s="8" t="s">
        <v>4</v>
      </c>
      <c r="B3" s="14"/>
      <c r="C3" s="2" t="str">
        <f>CONCATENATE(MIN(ROUND(B2*20.33,0), 1981-B2), " (", MIN(ROUND(B2*0.5,0), 1981-B2), " - ", MIN(ROUND(B2*28.85,0), 1981-B2), ")")</f>
        <v>981 (500 - 981)</v>
      </c>
    </row>
    <row r="4" spans="1:3" ht="21.75" customHeight="1">
      <c r="A4" s="7" t="s">
        <v>5</v>
      </c>
      <c r="B4" s="13"/>
      <c r="C4" s="1" t="str">
        <f>CONCATENATE(MIN(ROUND(B2*3,0), 1981-B2), " (", MIN(ROUND(B2*0.67,0), 1981-B2), " - ", MIN(ROUND(B2*8.15,0), 1981-B2), ")")</f>
        <v>981 (670 - 981)</v>
      </c>
    </row>
    <row r="5" spans="1:3" ht="21.75" customHeight="1">
      <c r="A5" s="9" t="s">
        <v>6</v>
      </c>
      <c r="B5" s="2" t="s">
        <v>7</v>
      </c>
      <c r="C5" s="2"/>
    </row>
    <row r="6" spans="1:3" ht="21.75" customHeight="1">
      <c r="A6" s="7" t="s">
        <v>8</v>
      </c>
      <c r="B6" s="1" t="s">
        <v>9</v>
      </c>
      <c r="C6" s="1"/>
    </row>
    <row r="7" spans="1:3" ht="21.75" customHeight="1">
      <c r="A7" s="8" t="s">
        <v>10</v>
      </c>
      <c r="B7" s="2" t="s">
        <v>11</v>
      </c>
      <c r="C7" s="2"/>
    </row>
    <row r="8" spans="1:3" ht="21.75" customHeight="1">
      <c r="A8" s="7" t="s">
        <v>12</v>
      </c>
      <c r="B8" s="10" t="s">
        <v>13</v>
      </c>
      <c r="C8" s="1"/>
    </row>
    <row r="9" spans="1:3" ht="21.75" customHeight="1">
      <c r="A9" s="12"/>
      <c r="B9" s="11"/>
      <c r="C9" s="2"/>
    </row>
    <row r="10" spans="1:3" ht="21.75" customHeight="1">
      <c r="A10" s="3" t="s">
        <v>14</v>
      </c>
      <c r="B10" s="5"/>
      <c r="C10" s="5"/>
    </row>
    <row r="11" spans="1:3" ht="21.75" customHeight="1">
      <c r="A11" s="7" t="s">
        <v>15</v>
      </c>
      <c r="B11" s="1"/>
      <c r="C11" s="1" t="str" cm="1">
        <f t="array" ref="C11">CONCATENATE(ROUND(MAX((_xlfn.REGEXEXTRACT(C13, "(\d+) \(\d+ - \d+\)", 2)*5) / 316, IF(AND(NOT(ISBLANK(B3)), NOT(ISBLANK(B4))),B3+B4, IF(NOT(ISBLANK(B3)), B3 + _xlfn.REGEXEXTRACT(C4, "(\d+) \(\d+ - \d+\)", 2), IF(NOT(ISBLANK(B4)), _xlfn.REGEXEXTRACT(C3, "(\d+) \(\d+ - \d+\)", 2)+B4, _xlfn.REGEXEXTRACT(C3, "(\d+) \(\d+ - \d+\)", 2)+_xlfn.REGEXEXTRACT(C4, "(\d+) \(\d+ - \d+\)", 2))))), 0), " (", ROUND(MAX((_xlfn.REGEXEXTRACT(C13, "\d+ \((\d+) - \d+\)", 2)*5) / 316, IF(AND(NOT(ISBLANK(B3)), NOT(ISBLANK(B4))),B3+B4, IF(NOT(ISBLANK(B3)), B3 + _xlfn.REGEXEXTRACT(C4, "\d+ \((\d+) - \d+\)", 2), IF(NOT(ISBLANK(B4)), _xlfn.REGEXEXTRACT(C3, "\d+ \((\d+) - \d+\)", 2)+B4, _xlfn.REGEXEXTRACT(C3, "\d+ \((\d+) - \d+\)", 2)+_xlfn.REGEXEXTRACT(C4, "\d+ \((\d+) - \d+\)", 2))))), 0), " - ", ROUND(MAX((_xlfn.REGEXEXTRACT(C13, "\d+ \(\d+ - (\d+)\)", 2)*5) / 316, IF(AND(NOT(ISBLANK(B3)), NOT(ISBLANK(B4))),B3+B4, IF(NOT(ISBLANK(B3)), B3 + _xlfn.REGEXEXTRACT(C4, "\d+ \(\d+ - (\d+)\)", 2), IF(NOT(ISBLANK(B4)), _xlfn.REGEXEXTRACT(C3, "\d+ \(\d+ - (\d+)\)", 2)+B4, _xlfn.REGEXEXTRACT(C3, "\d+ \(\d+ - (\d+)\)", 2)+_xlfn.REGEXEXTRACT(C4, "\d+ \(\d+ - (\d+)\)", 2))))), 0), ")")</f>
        <v>4302 (1170 - 11366)</v>
      </c>
    </row>
    <row r="12" spans="1:3" ht="21.75" customHeight="1">
      <c r="A12" s="8" t="s">
        <v>16</v>
      </c>
      <c r="B12" s="2"/>
      <c r="C12" s="2" t="str" cm="1">
        <f t="array" ref="C12">CONCATENATE(ROUND(MAX((_xlfn.REGEXEXTRACT(C14, "(\d+) \(\d+ - \d+\)", 2)*5) / 316, IF(AND(NOT(ISBLANK(B3)), NOT(ISBLANK(B4))),B3+B4, IF(NOT(ISBLANK(B3)), B3 + _xlfn.REGEXEXTRACT(C4, "(\d+) \(\d+ - \d+\)", 2), IF(NOT(ISBLANK(B4)), _xlfn.REGEXEXTRACT(C3, "(\d+) \(\d+ - \d+\)", 2)+B4, _xlfn.REGEXEXTRACT(C3, "(\d+) \(\d+ - \d+\)", 2)+_xlfn.REGEXEXTRACT(C4, "(\d+) \(\d+ - \d+\)", 2))))), 0), " (", ROUND(MAX((_xlfn.REGEXEXTRACT(C14, "\d+ \((\d+) - \d+\)", 2)*5) / 316, IF(AND(NOT(ISBLANK(B3)), NOT(ISBLANK(B4))),B3+B4, IF(NOT(ISBLANK(B3)), B3 + _xlfn.REGEXEXTRACT(C4, "\d+ \((\d+) - \d+\)", 2), IF(NOT(ISBLANK(B4)), _xlfn.REGEXEXTRACT(C3, "\d+ \((\d+) - \d+\)", 2)+B4, _xlfn.REGEXEXTRACT(C3, "\d+ \((\d+) - \d+\)", 2)+_xlfn.REGEXEXTRACT(C4, "\d+ \((\d+) - \d+\)", 2))))), 0), " - ", ROUND(MAX((_xlfn.REGEXEXTRACT(C14, "\d+ \(\d+ - (\d+)\)", 2)*5) / 316, IF(AND(NOT(ISBLANK(B3)), NOT(ISBLANK(B4))),B3+B4, IF(NOT(ISBLANK(B3)), B3 + _xlfn.REGEXEXTRACT(C4, "\d+ \(\d+ - (\d+)\)", 2), IF(NOT(ISBLANK(B4)), _xlfn.REGEXEXTRACT(C3, "\d+ \(\d+ - (\d+)\)", 2)+B4, _xlfn.REGEXEXTRACT(C3, "\d+ \(\d+ - (\d+)\)", 2)+_xlfn.REGEXEXTRACT(C4, "\d+ \(\d+ - (\d+)\)", 2))))), 0), ")")</f>
        <v>1962 (1170 - 1962)</v>
      </c>
    </row>
    <row r="13" spans="1:3" ht="21.75" customHeight="1">
      <c r="A13" s="7" t="s">
        <v>17</v>
      </c>
      <c r="B13" s="1"/>
      <c r="C13" s="1" t="str" cm="1">
        <f t="array" ref="C13">CONCATENATE(IF(AND(NOT(ISBLANK(B3)), NOT(ISBLANK(B4))), ROUND(4.47*31*(B3+B4),0), IF(NOT(ISBLANK(B3)), ROUND(4.47*31*(B3+_xlfn.REGEXEXTRACT(C4, "(\d+) \(\d+ - \d+\)", 2)),0), IF(NOT(ISBLANK(B4)), ROUND(4.47*31*(_xlfn.REGEXEXTRACT(C3, "(\d+) \(\d+ - \d+\)", 2)+B4),0), ROUND(4.47*31*(_xlfn.REGEXEXTRACT(C3, "(\d+) \(\d+ - \d+\)", 2)+_xlfn.REGEXEXTRACT(C4, "(\d+) \(\d+ - \d+\)", 2)),0)))), " (", IF(AND(NOT(ISBLANK(B3)), NOT(ISBLANK(B4))), ROUND(2*5*(B3+B4),0), IF(NOT(ISBLANK(B3)), ROUND(2*31*(B3+_xlfn.REGEXEXTRACT(C4, "\d+ \((\d+) - \d+\)", 2)),0), IF(NOT(ISBLANK(B4)), ROUND(2*31*(_xlfn.REGEXEXTRACT(C3, "\d+ \((\d+) - \d+\)", 2)+B4),0), ROUND(2*31*(_xlfn.REGEXEXTRACT(C3, "\d+ \((\d+) - \d+\)", 2)+_xlfn.REGEXEXTRACT(C4, "\d+ \((\d+) - \d+\)", 2)),0))))," - ", IF(AND(NOT(ISBLANK(B3)), NOT(ISBLANK(B4))), ROUND(11.81*31*(B3+B4),0), IF(NOT(ISBLANK(B3)), ROUND(11.81*31*(B3+_xlfn.REGEXEXTRACT(C4, "\d+ \(\d+ - (\d+)\)", 2)),0), IF(NOT(ISBLANK(B4)), ROUND(11.81*31*(_xlfn.REGEXEXTRACT(C3, "\d+ \(\d+ - (\d+)\)", 2)+B4),0), ROUND(11.81*31*(_xlfn.REGEXEXTRACT(C3, "\d+ \(\d+ - (\d+)\)", 2)+_xlfn.REGEXEXTRACT(C4, "\d+ \(\d+ - (\d+)\)", 2)),0)))), ")")</f>
        <v>271874 (72540 - 718308)</v>
      </c>
    </row>
    <row r="14" spans="1:3" ht="21.75" customHeight="1">
      <c r="A14" s="8" t="s">
        <v>18</v>
      </c>
      <c r="B14" s="2"/>
      <c r="C14" s="2" t="str" cm="1">
        <f t="array" ref="C14">CONCATENATE(IF(AND(NOT(ISBLANK(B3)), NOT(ISBLANK(B4))), ROUND(4.47*5*(B3+B4),0), IF(NOT(ISBLANK(B3)), ROUND(4.47*5*(B3+_xlfn.REGEXEXTRACT(C4, "(\d+) \(\d+ - \d+\)", 2)),0), IF(NOT(ISBLANK(B4)), ROUND(4.47*5*(_xlfn.REGEXEXTRACT(C3, "(\d+) \(\d+ - \d+\)", 2)+B4),0), ROUND(4.47*5*(_xlfn.REGEXEXTRACT(C3, "(\d+) \(\d+ - \d+\)", 2)+_xlfn.REGEXEXTRACT(C4, "(\d+) \(\d+ - \d+\)", 2)),0)))), " (", IF(AND(NOT(ISBLANK(B3)), NOT(ISBLANK(B4))), ROUND(2*5*(B3+B4),0), IF(NOT(ISBLANK(B3)), ROUND(2*5*(B3+_xlfn.REGEXEXTRACT(C4, "\d+ \((\d+) - \d+\)", 2)),0), IF(NOT(ISBLANK(B4)), ROUND(2*5*(_xlfn.REGEXEXTRACT(C3, "\d+ \((\d+) - \d+\)", 2)+B4),0), ROUND(2*5*(_xlfn.REGEXEXTRACT(C3, "\d+ \((\d+) - \d+\)", 2)+_xlfn.REGEXEXTRACT(C4, "\d+ \((\d+) - \d+\)", 2)),0))))," - ", IF(AND(NOT(ISBLANK(B3)), NOT(ISBLANK(B4))), ROUND(11.81*5*(B3+B4),0), IF(NOT(ISBLANK(B3)), ROUND(11.81*5*(B3+_xlfn.REGEXEXTRACT(C4, "\d+ \(\d+ - (\d+)\)", 2)),0), IF(NOT(ISBLANK(B4)), ROUND(11.81*5*(_xlfn.REGEXEXTRACT(C3, "\d+ \(\d+ - (\d+)\)", 2)+B4),0), ROUND(11.81*5*(_xlfn.REGEXEXTRACT(C3, "\d+ \(\d+ - (\d+)\)", 2)+_xlfn.REGEXEXTRACT(C4, "\d+ \(\d+ - (\d+)\)", 2)),0)))), ")")</f>
        <v>43851 (11700 - 115856)</v>
      </c>
    </row>
    <row r="15" spans="1:3" ht="21.75" customHeight="1">
      <c r="A15" s="15" t="s">
        <v>19</v>
      </c>
      <c r="B15" s="16"/>
      <c r="C15" s="16"/>
    </row>
    <row r="16" spans="1:3" ht="21.75" customHeight="1">
      <c r="A16" s="16"/>
      <c r="B16" s="16"/>
      <c r="C16" s="16"/>
    </row>
  </sheetData>
  <sheetProtection algorithmName="SHA-512" hashValue="UCAKovG3EJHa9Sq6lyzASDmuWtOx7IPEeuks/BeBRoMcgYil73jgHZ2+Q0MFCGISS9zBNDD1lvg708YAKm5UxA==" saltValue="hzv9I0BgM/iZ5XScxZvX5A==" spinCount="100000" sheet="1" objects="1" scenarios="1"/>
  <protectedRanges>
    <protectedRange sqref="B2:B4" name="Range1"/>
  </protectedRanges>
  <mergeCells count="1">
    <mergeCell ref="A15:C16"/>
  </mergeCells>
  <dataValidations count="16">
    <dataValidation allowBlank="1" showInputMessage="1" showErrorMessage="1" prompt="Number of hours a sample collector is unavailable after finishing the sampling on a farm" sqref="A7" xr:uid="{E15BD0CD-DC55-4198-A6B1-30FA88B00E00}"/>
    <dataValidation allowBlank="1" showInputMessage="1" showErrorMessage="1" prompt="Number of minutes a sample collector needs to collect one sample at the farm" sqref="A6" xr:uid="{A4938EE1-6F9B-4C0E-AF15-6765035CE2F0}"/>
    <dataValidation allowBlank="1" showInputMessage="1" showErrorMessage="1" prompt="Regular number of hours a sample collector can work per day" sqref="A5" xr:uid="{1E288B8A-49F3-4034-9633-A9A8921AB6E2}"/>
    <dataValidation allowBlank="1" showInputMessage="1" showErrorMessage="1" prompt="Number of samples collected from a barn" sqref="A8:A9" xr:uid="{96E5822A-6E76-4496-8929-D3A5BE6B407D}"/>
    <dataValidation allowBlank="1" showInputMessage="1" showErrorMessage="1" prompt="Total number of trained personnel to collect ASFV blood samples" sqref="A11" xr:uid="{E1302B68-7A14-4545-B08E-05353EF104C4}"/>
    <dataValidation allowBlank="1" showInputMessage="1" showErrorMessage="1" prompt="Total number of trained personnel to collect ASFV oral fluid samples" sqref="A12" xr:uid="{CE82BA90-6A65-4A62-9A13-8592908B7491}"/>
    <dataValidation allowBlank="1" showInputMessage="1" showErrorMessage="1" prompt="Number of farms that were in direct or indirect contact with a ASF positive farm." sqref="A4" xr:uid="{257DC34D-DB89-4F73-9BA6-B0D546958EB7}"/>
    <dataValidation allowBlank="1" showInputMessage="1" showErrorMessage="1" prompt="Number of farms with a detected ASF outbreak." sqref="A2" xr:uid="{4E34785A-82D7-498C-BDB5-D511A74EB0A9}"/>
    <dataValidation allowBlank="1" showInputMessage="1" showErrorMessage="1" prompt="Number of farms that are in the infected zone, buffer zone or surveillance zone of an ASF positive farm" sqref="A3" xr:uid="{CC8DAFCE-32FD-484B-93E4-7A95B4A2F5FE}"/>
    <dataValidation type="whole" allowBlank="1" showInputMessage="1" showErrorMessage="1" prompt="Fill in the observed value. If no values are given, the estimate will be used." sqref="B3" xr:uid="{E5A61CFC-72DA-4CF4-B40D-6C5C3BDBA1BA}">
      <formula1>0</formula1>
      <formula2>1981</formula2>
    </dataValidation>
    <dataValidation allowBlank="1" showInputMessage="1" showErrorMessage="1" prompt="The number of sample collectors is estimated based on the average number of hours sample collectors work, the time it takes to collect a single sample and the total number of samples to be collected." sqref="C11" xr:uid="{A08C01B2-2ED7-4731-AFE9-A89A188B22C5}"/>
    <dataValidation allowBlank="1" showInputMessage="1" showErrorMessage="1" prompt="The total number of samples is estimated based on the number of farms needed sampling, average number of barns in each farm and the number of samples to be collected for each barn. The values inside the parenthesis show best case and worst case scenario." sqref="C13" xr:uid="{AEB7AA07-EEA0-489E-9958-78277E3F26E1}"/>
    <dataValidation allowBlank="1" showInputMessage="1" showErrorMessage="1" prompt="The estimated value is calculated based on the average number of farms in the control zones for simulated outbreaks in NC state farms. The values inside the parenthesis show the best case and worst case scenario." sqref="C3" xr:uid="{1D93C85C-CD68-4246-943F-5A4ECB13F01A}"/>
    <dataValidation allowBlank="1" showInputMessage="1" showErrorMessage="1" prompt="The estimated value is calculated based on the average number of farms in contact with infected farms for simulated outbreaks in NC state farms. The values inside the parenthesis show the best case and worst case estimates. " sqref="C4" xr:uid="{CC6C9272-E367-477C-9AAF-451D4953D8EB}"/>
    <dataValidation type="whole" allowBlank="1" showInputMessage="1" showErrorMessage="1" prompt="Fill in the observed value." sqref="B2" xr:uid="{9E47E380-4A0C-4F7A-A336-646C425F5063}">
      <formula1>0</formula1>
      <formula2>1981</formula2>
    </dataValidation>
    <dataValidation type="whole" allowBlank="1" showInputMessage="1" showErrorMessage="1" prompt="Fill in the observed value. If no values are given, the estimate will be used." sqref="B4" xr:uid="{08C356A9-B93D-4386-8E7F-0BCACE238F2B}">
      <formula1>0</formula1>
      <formula2>1981</formula2>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Muhammed Yusuf Satici</cp:lastModifiedBy>
  <cp:revision/>
  <dcterms:created xsi:type="dcterms:W3CDTF">2025-04-21T18:47:55Z</dcterms:created>
  <dcterms:modified xsi:type="dcterms:W3CDTF">2025-04-23T17:15:59Z</dcterms:modified>
  <cp:category/>
  <cp:contentStatus/>
</cp:coreProperties>
</file>